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SustainabilityProgramsBranch/BG/SCC/Shared Documents/Joint Organisations, Regional Plans/JONZA/3. JO Grant Scope/Round 3.0/"/>
    </mc:Choice>
  </mc:AlternateContent>
  <xr:revisionPtr revIDLastSave="534" documentId="8_{2A5094F1-E918-4D51-8FA2-1A40F19323A1}" xr6:coauthVersionLast="47" xr6:coauthVersionMax="47" xr10:uidLastSave="{196B0AA3-C9D7-4612-BBCB-ABA5FD78862E}"/>
  <bookViews>
    <workbookView xWindow="0" yWindow="0" windowWidth="9600" windowHeight="11400" xr2:uid="{7BB599BE-B080-4D60-A738-3B178504A461}"/>
  </bookViews>
  <sheets>
    <sheet name="Simple Grant Calculator Round 3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D27" i="6"/>
  <c r="D26" i="6"/>
  <c r="C27" i="6" l="1"/>
  <c r="C26" i="6"/>
  <c r="C5" i="6"/>
  <c r="D5" i="6" s="1"/>
  <c r="C6" i="6"/>
  <c r="D6" i="6" s="1"/>
  <c r="D28" i="6"/>
  <c r="D4" i="6"/>
  <c r="C28" i="6" l="1"/>
  <c r="D7" i="6"/>
  <c r="C7" i="6"/>
  <c r="D14" i="6" l="1"/>
  <c r="D13" i="6"/>
  <c r="D12" i="6"/>
</calcChain>
</file>

<file path=xl/sharedStrings.xml><?xml version="1.0" encoding="utf-8"?>
<sst xmlns="http://schemas.openxmlformats.org/spreadsheetml/2006/main" count="30" uniqueCount="25">
  <si>
    <t>Total</t>
  </si>
  <si>
    <t>Legend</t>
  </si>
  <si>
    <t>=Input Cell</t>
  </si>
  <si>
    <t>On-costs (26%)</t>
  </si>
  <si>
    <t>Milestone Payments</t>
  </si>
  <si>
    <t>Item</t>
  </si>
  <si>
    <t>Amount</t>
  </si>
  <si>
    <t>Approximate timings</t>
  </si>
  <si>
    <t>June 2025</t>
  </si>
  <si>
    <t>Ancillary costs (12%)</t>
  </si>
  <si>
    <t>JONZA Grant Round 3 - Calculator Tool</t>
  </si>
  <si>
    <t>Annual</t>
  </si>
  <si>
    <t>Total claimable grant</t>
  </si>
  <si>
    <t>Salary component (FTE = 1)</t>
  </si>
  <si>
    <t>For Calculation Purposes - NO NOT EDIT</t>
  </si>
  <si>
    <t>Total over 18 months (length of JONZA Grant Round 3)</t>
  </si>
  <si>
    <t xml:space="preserve">Milestone 1 </t>
  </si>
  <si>
    <t>Milestone 2</t>
  </si>
  <si>
    <t>Milestone 3</t>
  </si>
  <si>
    <t>December 2027</t>
  </si>
  <si>
    <t>Percentage</t>
  </si>
  <si>
    <r>
      <t xml:space="preserve">Total over 18 months </t>
    </r>
    <r>
      <rPr>
        <b/>
        <i/>
        <sz val="11"/>
        <color theme="1"/>
        <rFont val="Calibri"/>
        <family val="2"/>
        <scheme val="minor"/>
      </rPr>
      <t>(length of JONZA Grant Round 3)</t>
    </r>
  </si>
  <si>
    <t>April 2026</t>
  </si>
  <si>
    <t>Salary component of NZ manager</t>
  </si>
  <si>
    <t>Maximum claimable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</si>
</sst>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2" borderId="1" xfId="1" applyBorder="1"/>
    <xf numFmtId="0" fontId="5" fillId="0" borderId="0" xfId="0" applyFont="1"/>
    <xf numFmtId="0" fontId="0" fillId="0" borderId="0" xfId="0" quotePrefix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0" fontId="2" fillId="0" borderId="1" xfId="0" applyFont="1" applyBorder="1"/>
    <xf numFmtId="164" fontId="3" fillId="0" borderId="1" xfId="0" applyNumberFormat="1" applyFont="1" applyBorder="1"/>
    <xf numFmtId="17" fontId="0" fillId="0" borderId="1" xfId="0" quotePrefix="1" applyNumberFormat="1" applyBorder="1" applyAlignment="1">
      <alignment horizontal="right"/>
    </xf>
    <xf numFmtId="0" fontId="2" fillId="0" borderId="0" xfId="0" applyFont="1" applyAlignment="1">
      <alignment vertical="top"/>
    </xf>
    <xf numFmtId="9" fontId="0" fillId="0" borderId="1" xfId="0" applyNumberFormat="1" applyBorder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6" fontId="1" fillId="2" borderId="1" xfId="1" applyNumberForma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1320800</xdr:colOff>
      <xdr:row>0</xdr:row>
      <xdr:rowOff>209550</xdr:rowOff>
    </xdr:from>
    <xdr:to>
      <xdr:col>7</xdr:col>
      <xdr:colOff>219076</xdr:colOff>
      <xdr:row>2</xdr:row>
      <xdr:rowOff>120650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961FFA9-3B62-4FF1-804B-74089E136C05}"/>
            </a:ext>
          </a:extLst>
        </xdr:cNvPr>
        <xdr:cNvSpPr/>
      </xdr:nvSpPr>
      <xdr:spPr>
        <a:xfrm>
          <a:off x="6965950" y="393700"/>
          <a:ext cx="1908176" cy="438150"/>
        </a:xfrm>
        <a:prstGeom prst="roundRect">
          <a:avLst>
            <a:gd name="adj" fmla="val 8383"/>
          </a:avLst>
        </a:prstGeom>
        <a:noFill/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8FC3-3823-40E1-9562-F52AB682FE55}">
  <dimension ref="B1:G29"/>
  <sheetViews>
    <sheetView showGridLines="0" tabSelected="1" zoomScaleNormal="100" workbookViewId="0">
      <selection activeCell="F19" sqref="F19"/>
    </sheetView>
  </sheetViews>
  <sheetFormatPr defaultRowHeight="14.5" x14ac:dyDescent="0.35"/>
  <cols>
    <col min="2" max="2" width="28.81640625" customWidth="1"/>
    <col min="3" max="3" width="17.81640625" customWidth="1"/>
    <col min="4" max="4" width="28.7265625" customWidth="1"/>
    <col min="5" max="5" width="20.81640625" customWidth="1"/>
    <col min="6" max="6" width="13.54296875" customWidth="1"/>
  </cols>
  <sheetData>
    <row r="1" spans="2:7" ht="18.5" x14ac:dyDescent="0.45">
      <c r="B1" s="2"/>
      <c r="F1" s="14" t="s">
        <v>1</v>
      </c>
    </row>
    <row r="2" spans="2:7" ht="18.5" x14ac:dyDescent="0.45">
      <c r="B2" s="2" t="s">
        <v>10</v>
      </c>
      <c r="F2" s="4"/>
      <c r="G2" s="6" t="s">
        <v>2</v>
      </c>
    </row>
    <row r="3" spans="2:7" ht="29" x14ac:dyDescent="0.35">
      <c r="B3" s="17" t="s">
        <v>5</v>
      </c>
      <c r="C3" s="19" t="s">
        <v>11</v>
      </c>
      <c r="D3" s="19" t="s">
        <v>21</v>
      </c>
    </row>
    <row r="4" spans="2:7" x14ac:dyDescent="0.35">
      <c r="B4" s="8" t="s">
        <v>23</v>
      </c>
      <c r="C4" s="20">
        <v>122320</v>
      </c>
      <c r="D4" s="9">
        <f>C4/12*18</f>
        <v>183480</v>
      </c>
    </row>
    <row r="5" spans="2:7" x14ac:dyDescent="0.35">
      <c r="B5" s="8" t="s">
        <v>3</v>
      </c>
      <c r="C5" s="9">
        <f>ROUND(C4*26%,-1)</f>
        <v>31800</v>
      </c>
      <c r="D5" s="9">
        <f t="shared" ref="D5:D6" si="0">C5/12*18</f>
        <v>47700</v>
      </c>
    </row>
    <row r="6" spans="2:7" x14ac:dyDescent="0.35">
      <c r="B6" s="8" t="s">
        <v>9</v>
      </c>
      <c r="C6" s="9">
        <f>ROUND(C4*12%,-1)</f>
        <v>14680</v>
      </c>
      <c r="D6" s="9">
        <f t="shared" si="0"/>
        <v>22020</v>
      </c>
    </row>
    <row r="7" spans="2:7" x14ac:dyDescent="0.35">
      <c r="B7" s="11" t="s">
        <v>12</v>
      </c>
      <c r="C7" s="10">
        <f>SUM(C4:C6)</f>
        <v>168800</v>
      </c>
      <c r="D7" s="10">
        <f>SUM(D4:D6)</f>
        <v>253200</v>
      </c>
    </row>
    <row r="10" spans="2:7" ht="18.5" x14ac:dyDescent="0.45">
      <c r="B10" s="2" t="s">
        <v>4</v>
      </c>
    </row>
    <row r="11" spans="2:7" x14ac:dyDescent="0.35">
      <c r="B11" s="11" t="s">
        <v>5</v>
      </c>
      <c r="C11" s="11" t="s">
        <v>20</v>
      </c>
      <c r="D11" s="11" t="s">
        <v>6</v>
      </c>
      <c r="E11" s="11" t="s">
        <v>7</v>
      </c>
    </row>
    <row r="12" spans="2:7" x14ac:dyDescent="0.35">
      <c r="B12" s="8" t="s">
        <v>16</v>
      </c>
      <c r="C12" s="15">
        <v>0.7</v>
      </c>
      <c r="D12" s="9">
        <f>$D$7*C12</f>
        <v>177240</v>
      </c>
      <c r="E12" s="13" t="s">
        <v>8</v>
      </c>
    </row>
    <row r="13" spans="2:7" x14ac:dyDescent="0.35">
      <c r="B13" s="8" t="s">
        <v>17</v>
      </c>
      <c r="C13" s="15">
        <v>0.15</v>
      </c>
      <c r="D13" s="9">
        <f t="shared" ref="D13:D14" si="1">$D$7*C13</f>
        <v>37980</v>
      </c>
      <c r="E13" s="13" t="s">
        <v>22</v>
      </c>
      <c r="F13" s="7"/>
    </row>
    <row r="14" spans="2:7" x14ac:dyDescent="0.35">
      <c r="B14" s="8" t="s">
        <v>18</v>
      </c>
      <c r="C14" s="15">
        <v>0.15</v>
      </c>
      <c r="D14" s="9">
        <f t="shared" si="1"/>
        <v>37980</v>
      </c>
      <c r="E14" s="13" t="s">
        <v>19</v>
      </c>
      <c r="F14" s="7"/>
    </row>
    <row r="16" spans="2:7" x14ac:dyDescent="0.35">
      <c r="F16" s="7"/>
    </row>
    <row r="22" spans="2:4" x14ac:dyDescent="0.35">
      <c r="B22" s="5" t="s">
        <v>14</v>
      </c>
    </row>
    <row r="23" spans="2:4" x14ac:dyDescent="0.35">
      <c r="B23" s="1" t="s">
        <v>24</v>
      </c>
      <c r="C23" s="3"/>
      <c r="D23" s="3"/>
    </row>
    <row r="24" spans="2:4" ht="30.75" customHeight="1" x14ac:dyDescent="0.35">
      <c r="B24" s="17" t="s">
        <v>5</v>
      </c>
      <c r="C24" s="18" t="s">
        <v>11</v>
      </c>
      <c r="D24" s="18" t="s">
        <v>15</v>
      </c>
    </row>
    <row r="25" spans="2:4" x14ac:dyDescent="0.35">
      <c r="B25" s="16" t="s">
        <v>13</v>
      </c>
      <c r="C25" s="12">
        <f>D25/18*12</f>
        <v>122320</v>
      </c>
      <c r="D25" s="12">
        <v>183480</v>
      </c>
    </row>
    <row r="26" spans="2:4" x14ac:dyDescent="0.35">
      <c r="B26" s="16" t="s">
        <v>3</v>
      </c>
      <c r="C26" s="12">
        <f>ROUND(C25*26%,-1)</f>
        <v>31800</v>
      </c>
      <c r="D26" s="12">
        <f>ROUND(D25*26%,-1)</f>
        <v>47700</v>
      </c>
    </row>
    <row r="27" spans="2:4" x14ac:dyDescent="0.35">
      <c r="B27" s="16" t="s">
        <v>9</v>
      </c>
      <c r="C27" s="12">
        <f>ROUND(C25*12%,-1)</f>
        <v>14680</v>
      </c>
      <c r="D27" s="12">
        <f>ROUND(D25*12%,-1)</f>
        <v>22020</v>
      </c>
    </row>
    <row r="28" spans="2:4" x14ac:dyDescent="0.35">
      <c r="B28" s="16" t="s">
        <v>0</v>
      </c>
      <c r="C28" s="12">
        <f>SUM(C25:C27)</f>
        <v>168800</v>
      </c>
      <c r="D28" s="12">
        <f>SUM(D25:D27)</f>
        <v>253200</v>
      </c>
    </row>
    <row r="29" spans="2:4" x14ac:dyDescent="0.35">
      <c r="B29" s="3"/>
      <c r="C29" s="3"/>
      <c r="D29" s="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C3B2BA35A1DF45B42A5086A07DCF86" ma:contentTypeVersion="18" ma:contentTypeDescription="Create a new document." ma:contentTypeScope="" ma:versionID="bd9341cf520c6c3bd4518d493be86bc3">
  <xsd:schema xmlns:xsd="http://www.w3.org/2001/XMLSchema" xmlns:xs="http://www.w3.org/2001/XMLSchema" xmlns:p="http://schemas.microsoft.com/office/2006/metadata/properties" xmlns:ns2="f6216ae1-4e0b-45f8-b059-769dc8e46910" xmlns:ns3="9ea08096-1d6a-4225-8886-dcb3dd04c4bd" targetNamespace="http://schemas.microsoft.com/office/2006/metadata/properties" ma:root="true" ma:fieldsID="45b54c7305eee264f98dd39cbb766a94" ns2:_="" ns3:_="">
    <xsd:import namespace="f6216ae1-4e0b-45f8-b059-769dc8e46910"/>
    <xsd:import namespace="9ea08096-1d6a-4225-8886-dcb3dd04c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16ae1-4e0b-45f8-b059-769dc8e46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08096-1d6a-4225-8886-dcb3dd04c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a6a7783-4608-48b0-a28e-da6e7f5bace3}" ma:internalName="TaxCatchAll" ma:showField="CatchAllData" ma:web="9ea08096-1d6a-4225-8886-dcb3dd04c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216ae1-4e0b-45f8-b059-769dc8e46910">
      <Terms xmlns="http://schemas.microsoft.com/office/infopath/2007/PartnerControls"/>
    </lcf76f155ced4ddcb4097134ff3c332f>
    <TaxCatchAll xmlns="9ea08096-1d6a-4225-8886-dcb3dd04c4b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1DBDF-0535-45BD-AEAD-A083361A1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16ae1-4e0b-45f8-b059-769dc8e46910"/>
    <ds:schemaRef ds:uri="9ea08096-1d6a-4225-8886-dcb3dd04c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1436DB-CC40-4C87-9AB1-C327F824D2A6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6216ae1-4e0b-45f8-b059-769dc8e46910"/>
    <ds:schemaRef ds:uri="http://purl.org/dc/terms/"/>
    <ds:schemaRef ds:uri="http://schemas.microsoft.com/office/infopath/2007/PartnerControls"/>
    <ds:schemaRef ds:uri="9ea08096-1d6a-4225-8886-dcb3dd04c4b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AAD708-451A-4422-933A-1A17BE1968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Grant Calculator Round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Gardner</dc:creator>
  <cp:keywords/>
  <dc:description/>
  <cp:lastModifiedBy>Sam Gardner</cp:lastModifiedBy>
  <cp:revision/>
  <dcterms:created xsi:type="dcterms:W3CDTF">2023-12-19T08:54:09Z</dcterms:created>
  <dcterms:modified xsi:type="dcterms:W3CDTF">2025-05-13T12:34:41Z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0x0101006DC3B2BA35A1DF45B42A5086A07DCF86</vt:lpwstr>
  </property>
  <property fmtid="{D5CDD505-2E9C-101B-9397-08002B2CF9AE}" pid="3" name="MediaServiceImageTags">
    <vt:lpwstr/>
  </property>
</Properties>
</file>